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отчет" sheetId="2" r:id="rId1"/>
    <sheet name="план" sheetId="4" r:id="rId2"/>
  </sheets>
  <calcPr calcId="144525" refMode="R1C1"/>
</workbook>
</file>

<file path=xl/calcChain.xml><?xml version="1.0" encoding="utf-8"?>
<calcChain xmlns="http://schemas.openxmlformats.org/spreadsheetml/2006/main">
  <c r="G73" i="2" l="1"/>
  <c r="D48" i="2" l="1"/>
  <c r="E48" i="2" s="1"/>
  <c r="E47" i="2"/>
  <c r="G46" i="2"/>
  <c r="F23" i="4"/>
  <c r="F22" i="4"/>
  <c r="F21" i="4"/>
  <c r="F19" i="4"/>
  <c r="E19" i="4"/>
  <c r="F18" i="4"/>
  <c r="F17" i="4"/>
  <c r="F16" i="4"/>
  <c r="E15" i="4"/>
  <c r="E20" i="4" s="1"/>
  <c r="E24" i="4" s="1"/>
  <c r="F14" i="4"/>
  <c r="F13" i="4"/>
  <c r="F12" i="4"/>
  <c r="F11" i="4"/>
  <c r="F10" i="4"/>
  <c r="F15" i="4" l="1"/>
  <c r="F20" i="4" s="1"/>
  <c r="F24" i="4" s="1"/>
  <c r="D8" i="2" l="1"/>
</calcChain>
</file>

<file path=xl/sharedStrings.xml><?xml version="1.0" encoding="utf-8"?>
<sst xmlns="http://schemas.openxmlformats.org/spreadsheetml/2006/main" count="195" uniqueCount="135">
  <si>
    <t>Площадь жилых помещений</t>
  </si>
  <si>
    <t>Площадь  не жилых помещений</t>
  </si>
  <si>
    <t>Площадь  МОП</t>
  </si>
  <si>
    <t>№ п/п</t>
  </si>
  <si>
    <t>Наименование работ и услуг</t>
  </si>
  <si>
    <t>Услуги УК по управлению и обслуживанию МКД в т.ч.</t>
  </si>
  <si>
    <t>2</t>
  </si>
  <si>
    <t>3</t>
  </si>
  <si>
    <t>4</t>
  </si>
  <si>
    <t>Уборка подъездов</t>
  </si>
  <si>
    <t>5</t>
  </si>
  <si>
    <t>6</t>
  </si>
  <si>
    <t>9</t>
  </si>
  <si>
    <t>10</t>
  </si>
  <si>
    <t>Аварийное обслуживание</t>
  </si>
  <si>
    <t>Канализация</t>
  </si>
  <si>
    <t>Количество месяцев в отчетном периоде</t>
  </si>
  <si>
    <t>Утверждаю</t>
  </si>
  <si>
    <t>__________________  Косьяненко Е.Ю.</t>
  </si>
  <si>
    <t>Отчет  о выполненных работах по содержанию общего имущества</t>
  </si>
  <si>
    <t>Тариф(руб)</t>
  </si>
  <si>
    <t>Сумма начисленно за отчетный период(руб)</t>
  </si>
  <si>
    <t>Сумма получена за отчетный период(руб)</t>
  </si>
  <si>
    <t>Ед.изм.</t>
  </si>
  <si>
    <t>Цена руб</t>
  </si>
  <si>
    <t>Колич.</t>
  </si>
  <si>
    <t>Периодичность</t>
  </si>
  <si>
    <t>Стоимость работ</t>
  </si>
  <si>
    <t>(услуг) руб</t>
  </si>
  <si>
    <t>м2</t>
  </si>
  <si>
    <t>Выполнение стандартов управления МКД</t>
  </si>
  <si>
    <t>Расчет платы по лицевым счетам и выпуск единого платежного документа</t>
  </si>
  <si>
    <t>Паспортный стол</t>
  </si>
  <si>
    <t>Движение денежных средств</t>
  </si>
  <si>
    <t>Ремонт здания</t>
  </si>
  <si>
    <t>Электроснабжение</t>
  </si>
  <si>
    <t>Система ЦО</t>
  </si>
  <si>
    <t>Система ХВС</t>
  </si>
  <si>
    <t>Система ГВС</t>
  </si>
  <si>
    <t>Инженерные сети (регламентные работы ,резерв на аварийное обслуживание)</t>
  </si>
  <si>
    <t>Договор на обслуживание вентканалов</t>
  </si>
  <si>
    <t>Дератизация</t>
  </si>
  <si>
    <t>Уборка территории с асфальтовым покрытием</t>
  </si>
  <si>
    <t>Санитарное содержание территории без асфальта</t>
  </si>
  <si>
    <t>Всего выполнено работ, оказано услуг за отчетный период</t>
  </si>
  <si>
    <t xml:space="preserve">СОИ холодная вода  на МОП </t>
  </si>
  <si>
    <t xml:space="preserve">СОИ электричество на МОП </t>
  </si>
  <si>
    <t xml:space="preserve">СОИ ГВС МОП </t>
  </si>
  <si>
    <t>Получена оплата за отчетный период на сумму</t>
  </si>
  <si>
    <t>шт.</t>
  </si>
  <si>
    <t>руб</t>
  </si>
  <si>
    <t>Полезная площадь</t>
  </si>
  <si>
    <t>усл</t>
  </si>
  <si>
    <t>шт</t>
  </si>
  <si>
    <t>м2/мес</t>
  </si>
  <si>
    <t>Дополниельные услуги заказчика</t>
  </si>
  <si>
    <t>Уборка контейнерной площадки</t>
  </si>
  <si>
    <t>Очистка мягкой кровли от снега и наледи</t>
  </si>
  <si>
    <t>Задолженность на 01.01.2021 г.(руб)</t>
  </si>
  <si>
    <t>квтЧ</t>
  </si>
  <si>
    <t>7</t>
  </si>
  <si>
    <t xml:space="preserve">Содержание придомовой территории </t>
  </si>
  <si>
    <t>8</t>
  </si>
  <si>
    <t xml:space="preserve">Очистка от наледи  и снега ступеней </t>
  </si>
  <si>
    <t>ВСЕГО с СОИ</t>
  </si>
  <si>
    <t>Изготовление и монтаж пластиковых окон</t>
  </si>
  <si>
    <t>Прочий мелкий ремонт</t>
  </si>
  <si>
    <t>акт</t>
  </si>
  <si>
    <t>Окраска входных дверей</t>
  </si>
  <si>
    <t>акты</t>
  </si>
  <si>
    <t>Согласно ПП РФ №290(п.23/1-4)</t>
  </si>
  <si>
    <t>Дезинфекция МОП</t>
  </si>
  <si>
    <t>Окос травы</t>
  </si>
  <si>
    <t>Поставка рассады</t>
  </si>
  <si>
    <t>ФИНАНСОВЫЙ РЕЗУЛЬТАТ</t>
  </si>
  <si>
    <t>Исполнитель__________________</t>
  </si>
  <si>
    <t>Посыпка пескосолянной смесью</t>
  </si>
  <si>
    <t>Ген.директор ООО "Мастер- Сервис"</t>
  </si>
  <si>
    <t>Установка аншлага</t>
  </si>
  <si>
    <t xml:space="preserve">Работа с должниками </t>
  </si>
  <si>
    <t xml:space="preserve">     Аварийно-диспетчерское обслуживание дневное и ППР     </t>
  </si>
  <si>
    <t>Ремонт мягкой кровли</t>
  </si>
  <si>
    <t>Регламентные работы</t>
  </si>
  <si>
    <t>Установка скамейки со спинкой</t>
  </si>
  <si>
    <t>Санитарное содержание территории без асфальтового покрытия</t>
  </si>
  <si>
    <t xml:space="preserve"> г.Тула , ул М.Горького , д.13 за  2021 год</t>
  </si>
  <si>
    <t>Задолженнность на 01.01.2022 г</t>
  </si>
  <si>
    <t xml:space="preserve">Изготовление и устновка пластиковых окон </t>
  </si>
  <si>
    <t>Герметизация межпанельных швов</t>
  </si>
  <si>
    <t>м.п.</t>
  </si>
  <si>
    <t>Услуги спецтехники</t>
  </si>
  <si>
    <t xml:space="preserve">Ген. директор ООО "Мастер-Сервис" </t>
  </si>
  <si>
    <t>_________________ Косьяненко  Е.Ю.</t>
  </si>
  <si>
    <t>Полезная площадь  м2</t>
  </si>
  <si>
    <t>Тариф (руб)</t>
  </si>
  <si>
    <t>Количество месяцев</t>
  </si>
  <si>
    <t>№</t>
  </si>
  <si>
    <t>Наименование вида работ:</t>
  </si>
  <si>
    <t>Содержание работ</t>
  </si>
  <si>
    <t>Ед. изм.</t>
  </si>
  <si>
    <t>тариф</t>
  </si>
  <si>
    <t>Выполнение стандартов управления  МКД (расходы на управление)</t>
  </si>
  <si>
    <t>Согласно Правилам,утвержденным  ПП РФ от 15.05.2013г № 416 (Раздел II)ПОСТОЯННО</t>
  </si>
  <si>
    <t>м2 площади</t>
  </si>
  <si>
    <t>Услуга РЦ , ведение сайтов УК и ГИС ЖКХ</t>
  </si>
  <si>
    <t>Ведение паспортного учета, печать квитанций и абонентское обслуживание</t>
  </si>
  <si>
    <t>Работы по содержанию и текущему ремонту конструктивных элементов ЗДАНИЯ</t>
  </si>
  <si>
    <t>Согласно Перечню, утвержденному ПП РФ от 03.04.2013г №290 (п. 23/1-4) По доп. Решению собственников.</t>
  </si>
  <si>
    <t>Согласно Перечню, утвержденному ПП РФ от 03.04.2013г №290(пп.1-20, за искл. Пп.7/8.7/9) ПОСТОЯННО</t>
  </si>
  <si>
    <t xml:space="preserve">Аварийное - диспетчерское обслуживание </t>
  </si>
  <si>
    <t>Согласно Перечню, утвержденному ПП РФ от 15.05.2013г №416  (Раздел IV)  КРУГЛОСУТОЧНО</t>
  </si>
  <si>
    <t>Техническое обслуживание внутридомового газового оборудования</t>
  </si>
  <si>
    <t>Согласно Перечню, утвержденному ПП РФ от 03.04.2013г №290 (пп. 1-20, за искл. Пп7/8, 7/9) ПОСТОЯННО</t>
  </si>
  <si>
    <t>Согласно Перечню, утвержденному ПП РФ от 03.04.2013г №290 (п. 15)</t>
  </si>
  <si>
    <t>Согласно Перечню, утвержденному ПП РФ от 03.04.2013г №290 (пп. 24,25)в ручную.</t>
  </si>
  <si>
    <t>Дератизация и дизенсекция</t>
  </si>
  <si>
    <t>Согласно Перечню, утвержденному ПП РФ от 03.04.2013г №290 (п. 23/5)</t>
  </si>
  <si>
    <t>Работы по содержанию помещений, входящих в состав общего имущества в МКД</t>
  </si>
  <si>
    <t>Итого  работ (услуг)необходимо  выполнить в соответствии с требованиями  законодательства РФ в 2022г</t>
  </si>
  <si>
    <t xml:space="preserve">СОИ  горячая вода  на МОП </t>
  </si>
  <si>
    <t xml:space="preserve"> СОИ холодная вода  на МОП </t>
  </si>
  <si>
    <t>итого с ресурсами на СОИ</t>
  </si>
  <si>
    <t xml:space="preserve"> Представитель МКД ____________</t>
  </si>
  <si>
    <t>Исполнитель  экономист УК _______________</t>
  </si>
  <si>
    <t>План    работ (услуг ) согласно  договора управления  на  2021год</t>
  </si>
  <si>
    <t>МКД  адрес: Горького , дом 13</t>
  </si>
  <si>
    <t>Стоимость руб</t>
  </si>
  <si>
    <t>Работы по содержанию и ремонту   систем  инженерно-технического обеспечения, МОП</t>
  </si>
  <si>
    <t>Работы по содержанию земельного участка  и благоустройства</t>
  </si>
  <si>
    <t>Обслуживание  и вентканалов</t>
  </si>
  <si>
    <t>Подписи сторон:</t>
  </si>
  <si>
    <t>Договор на внутригазовое обслуживание ВДГО</t>
  </si>
  <si>
    <t>Погашена задолженность за работы  01.01.2021 г</t>
  </si>
  <si>
    <t>Оплачены работы  (услуги) 2021г</t>
  </si>
  <si>
    <t>Долг СП перед УК в сумме руб на 01.0.2022г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</si>
</sst>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164" formatCode="#,##0.000"/>
    <numFmt numFmtId="165" formatCode="0.000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8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9"/>
      <color theme="1"/>
      <name val="Arial"/>
      <family val="2"/>
      <charset val="204"/>
    </font>
    <font>
      <sz val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0">
    <xf numFmtId="0" fontId="0" fillId="0" borderId="0" xfId="0"/>
    <xf numFmtId="0" fontId="0" fillId="0" borderId="0" xfId="0" applyBorder="1"/>
    <xf numFmtId="0" fontId="4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/>
    <xf numFmtId="0" fontId="5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center" wrapText="1"/>
    </xf>
    <xf numFmtId="0" fontId="7" fillId="0" borderId="0" xfId="0" applyFont="1" applyBorder="1"/>
    <xf numFmtId="0" fontId="3" fillId="0" borderId="0" xfId="0" applyFont="1" applyBorder="1" applyAlignment="1"/>
    <xf numFmtId="0" fontId="4" fillId="0" borderId="0" xfId="0" applyFont="1" applyBorder="1"/>
    <xf numFmtId="4" fontId="4" fillId="0" borderId="0" xfId="0" applyNumberFormat="1" applyFont="1" applyBorder="1"/>
    <xf numFmtId="0" fontId="2" fillId="0" borderId="0" xfId="0" applyFont="1"/>
    <xf numFmtId="0" fontId="10" fillId="0" borderId="0" xfId="0" applyFont="1"/>
    <xf numFmtId="0" fontId="9" fillId="0" borderId="0" xfId="0" applyFont="1"/>
    <xf numFmtId="0" fontId="8" fillId="0" borderId="0" xfId="0" applyFont="1" applyBorder="1" applyAlignment="1">
      <alignment horizontal="left" wrapText="1"/>
    </xf>
    <xf numFmtId="0" fontId="8" fillId="0" borderId="0" xfId="0" applyFont="1" applyBorder="1"/>
    <xf numFmtId="0" fontId="13" fillId="0" borderId="0" xfId="0" applyFont="1" applyBorder="1" applyAlignment="1"/>
    <xf numFmtId="0" fontId="14" fillId="0" borderId="0" xfId="0" applyFont="1" applyBorder="1"/>
    <xf numFmtId="0" fontId="13" fillId="0" borderId="0" xfId="0" applyFont="1" applyBorder="1"/>
    <xf numFmtId="0" fontId="12" fillId="0" borderId="0" xfId="0" applyFont="1" applyBorder="1" applyAlignment="1">
      <alignment horizontal="left" vertical="center" wrapText="1"/>
    </xf>
    <xf numFmtId="0" fontId="8" fillId="0" borderId="0" xfId="0" applyFont="1"/>
    <xf numFmtId="0" fontId="15" fillId="3" borderId="9" xfId="0" applyFont="1" applyFill="1" applyBorder="1" applyAlignment="1"/>
    <xf numFmtId="0" fontId="15" fillId="3" borderId="10" xfId="0" applyFont="1" applyFill="1" applyBorder="1" applyAlignment="1"/>
    <xf numFmtId="4" fontId="15" fillId="3" borderId="10" xfId="0" applyNumberFormat="1" applyFont="1" applyFill="1" applyBorder="1" applyAlignment="1"/>
    <xf numFmtId="3" fontId="15" fillId="3" borderId="11" xfId="0" applyNumberFormat="1" applyFont="1" applyFill="1" applyBorder="1" applyAlignment="1">
      <alignment horizontal="center" vertical="center"/>
    </xf>
    <xf numFmtId="0" fontId="15" fillId="3" borderId="13" xfId="0" applyFont="1" applyFill="1" applyBorder="1" applyAlignment="1"/>
    <xf numFmtId="0" fontId="15" fillId="3" borderId="14" xfId="0" applyFont="1" applyFill="1" applyBorder="1" applyAlignment="1"/>
    <xf numFmtId="4" fontId="15" fillId="3" borderId="14" xfId="0" applyNumberFormat="1" applyFont="1" applyFill="1" applyBorder="1" applyAlignment="1"/>
    <xf numFmtId="3" fontId="15" fillId="3" borderId="15" xfId="0" applyNumberFormat="1" applyFont="1" applyFill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4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right" vertical="center"/>
    </xf>
    <xf numFmtId="4" fontId="10" fillId="0" borderId="5" xfId="0" applyNumberFormat="1" applyFont="1" applyBorder="1" applyAlignment="1">
      <alignment horizontal="right" vertical="center"/>
    </xf>
    <xf numFmtId="164" fontId="10" fillId="0" borderId="5" xfId="0" applyNumberFormat="1" applyFont="1" applyBorder="1" applyAlignment="1">
      <alignment horizontal="center"/>
    </xf>
    <xf numFmtId="164" fontId="11" fillId="4" borderId="5" xfId="0" applyNumberFormat="1" applyFont="1" applyFill="1" applyBorder="1" applyAlignment="1">
      <alignment horizontal="center" vertical="center"/>
    </xf>
    <xf numFmtId="164" fontId="10" fillId="0" borderId="5" xfId="0" applyNumberFormat="1" applyFont="1" applyFill="1" applyBorder="1" applyAlignment="1">
      <alignment horizontal="center" vertical="center"/>
    </xf>
    <xf numFmtId="4" fontId="10" fillId="0" borderId="5" xfId="0" applyNumberFormat="1" applyFont="1" applyFill="1" applyBorder="1"/>
    <xf numFmtId="164" fontId="10" fillId="0" borderId="0" xfId="0" applyNumberFormat="1" applyFont="1"/>
    <xf numFmtId="0" fontId="11" fillId="0" borderId="5" xfId="0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right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/>
    </xf>
    <xf numFmtId="49" fontId="11" fillId="0" borderId="5" xfId="0" applyNumberFormat="1" applyFont="1" applyBorder="1" applyAlignment="1">
      <alignment horizontal="right" vertical="center" wrapText="1"/>
    </xf>
    <xf numFmtId="0" fontId="10" fillId="0" borderId="5" xfId="0" applyFont="1" applyBorder="1"/>
    <xf numFmtId="0" fontId="10" fillId="3" borderId="5" xfId="0" applyFont="1" applyFill="1" applyBorder="1"/>
    <xf numFmtId="0" fontId="6" fillId="0" borderId="0" xfId="0" applyFont="1" applyBorder="1"/>
    <xf numFmtId="0" fontId="0" fillId="0" borderId="0" xfId="0" applyAlignment="1">
      <alignment horizontal="center"/>
    </xf>
    <xf numFmtId="0" fontId="5" fillId="0" borderId="0" xfId="0" applyFont="1" applyBorder="1" applyAlignment="1">
      <alignment horizontal="left" wrapText="1"/>
    </xf>
    <xf numFmtId="4" fontId="8" fillId="0" borderId="5" xfId="0" applyNumberFormat="1" applyFont="1" applyBorder="1" applyAlignment="1"/>
    <xf numFmtId="4" fontId="8" fillId="0" borderId="5" xfId="0" applyNumberFormat="1" applyFont="1" applyBorder="1"/>
    <xf numFmtId="3" fontId="8" fillId="0" borderId="5" xfId="0" applyNumberFormat="1" applyFont="1" applyBorder="1"/>
    <xf numFmtId="0" fontId="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44" fontId="7" fillId="3" borderId="5" xfId="1" applyFont="1" applyFill="1" applyBorder="1" applyAlignment="1">
      <alignment vertical="center" wrapText="1"/>
    </xf>
    <xf numFmtId="44" fontId="7" fillId="3" borderId="5" xfId="1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horizontal="right" vertical="center" wrapText="1"/>
    </xf>
    <xf numFmtId="0" fontId="16" fillId="3" borderId="0" xfId="0" applyFont="1" applyFill="1" applyBorder="1" applyAlignment="1"/>
    <xf numFmtId="0" fontId="12" fillId="0" borderId="5" xfId="0" applyFont="1" applyBorder="1" applyAlignment="1">
      <alignment horizontal="right" vertical="center" wrapText="1"/>
    </xf>
    <xf numFmtId="44" fontId="12" fillId="3" borderId="5" xfId="1" applyFont="1" applyFill="1" applyBorder="1" applyAlignment="1">
      <alignment horizontal="right" vertical="center" wrapText="1"/>
    </xf>
    <xf numFmtId="3" fontId="10" fillId="0" borderId="5" xfId="0" applyNumberFormat="1" applyFont="1" applyBorder="1" applyAlignment="1">
      <alignment horizontal="right" vertical="center"/>
    </xf>
    <xf numFmtId="4" fontId="8" fillId="5" borderId="5" xfId="0" applyNumberFormat="1" applyFont="1" applyFill="1" applyBorder="1"/>
    <xf numFmtId="164" fontId="17" fillId="0" borderId="5" xfId="0" applyNumberFormat="1" applyFont="1" applyBorder="1" applyAlignment="1">
      <alignment horizontal="center"/>
    </xf>
    <xf numFmtId="3" fontId="10" fillId="0" borderId="5" xfId="0" applyNumberFormat="1" applyFont="1" applyBorder="1" applyAlignment="1">
      <alignment horizontal="center" vertical="center"/>
    </xf>
    <xf numFmtId="0" fontId="10" fillId="0" borderId="5" xfId="0" applyNumberFormat="1" applyFont="1" applyBorder="1" applyAlignment="1">
      <alignment horizontal="center" vertical="center"/>
    </xf>
    <xf numFmtId="4" fontId="10" fillId="0" borderId="7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4" fontId="8" fillId="3" borderId="5" xfId="0" applyNumberFormat="1" applyFont="1" applyFill="1" applyBorder="1"/>
    <xf numFmtId="2" fontId="10" fillId="0" borderId="5" xfId="0" applyNumberFormat="1" applyFont="1" applyFill="1" applyBorder="1" applyAlignment="1">
      <alignment horizontal="center"/>
    </xf>
    <xf numFmtId="2" fontId="7" fillId="0" borderId="5" xfId="0" applyNumberFormat="1" applyFont="1" applyBorder="1" applyAlignment="1">
      <alignment vertical="center" wrapText="1"/>
    </xf>
    <xf numFmtId="0" fontId="7" fillId="3" borderId="5" xfId="0" applyFont="1" applyFill="1" applyBorder="1" applyAlignment="1">
      <alignment vertical="center" wrapText="1"/>
    </xf>
    <xf numFmtId="4" fontId="7" fillId="0" borderId="5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0" fontId="11" fillId="0" borderId="0" xfId="0" applyFont="1"/>
    <xf numFmtId="4" fontId="11" fillId="0" borderId="5" xfId="0" applyNumberFormat="1" applyFont="1" applyBorder="1" applyAlignment="1">
      <alignment horizontal="right" vertical="center"/>
    </xf>
    <xf numFmtId="49" fontId="11" fillId="0" borderId="4" xfId="0" applyNumberFormat="1" applyFont="1" applyBorder="1" applyAlignment="1">
      <alignment horizontal="right" vertical="center"/>
    </xf>
    <xf numFmtId="0" fontId="12" fillId="3" borderId="4" xfId="0" applyFont="1" applyFill="1" applyBorder="1" applyAlignment="1">
      <alignment horizontal="right" vertical="center" wrapText="1"/>
    </xf>
    <xf numFmtId="164" fontId="10" fillId="0" borderId="4" xfId="0" applyNumberFormat="1" applyFont="1" applyBorder="1" applyAlignment="1">
      <alignment horizontal="center"/>
    </xf>
    <xf numFmtId="4" fontId="10" fillId="0" borderId="4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2" fontId="11" fillId="0" borderId="5" xfId="0" applyNumberFormat="1" applyFont="1" applyBorder="1" applyAlignment="1">
      <alignment horizontal="right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/>
    </xf>
    <xf numFmtId="49" fontId="11" fillId="0" borderId="5" xfId="0" applyNumberFormat="1" applyFont="1" applyBorder="1" applyAlignment="1">
      <alignment horizontal="center" vertical="center" wrapText="1"/>
    </xf>
    <xf numFmtId="4" fontId="10" fillId="3" borderId="5" xfId="0" applyNumberFormat="1" applyFont="1" applyFill="1" applyBorder="1" applyAlignment="1">
      <alignment vertical="center"/>
    </xf>
    <xf numFmtId="2" fontId="10" fillId="0" borderId="5" xfId="0" applyNumberFormat="1" applyFont="1" applyBorder="1" applyAlignment="1">
      <alignment horizontal="center"/>
    </xf>
    <xf numFmtId="2" fontId="10" fillId="0" borderId="7" xfId="0" applyNumberFormat="1" applyFont="1" applyBorder="1" applyAlignment="1">
      <alignment horizontal="center"/>
    </xf>
    <xf numFmtId="0" fontId="16" fillId="3" borderId="8" xfId="0" applyFont="1" applyFill="1" applyBorder="1" applyAlignment="1"/>
    <xf numFmtId="0" fontId="10" fillId="0" borderId="0" xfId="0" applyFont="1" applyBorder="1"/>
    <xf numFmtId="3" fontId="10" fillId="0" borderId="12" xfId="0" applyNumberFormat="1" applyFont="1" applyBorder="1"/>
    <xf numFmtId="2" fontId="2" fillId="0" borderId="5" xfId="0" applyNumberFormat="1" applyFont="1" applyBorder="1" applyAlignment="1">
      <alignment vertical="center"/>
    </xf>
    <xf numFmtId="2" fontId="0" fillId="0" borderId="5" xfId="0" applyNumberForma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2" fontId="0" fillId="0" borderId="5" xfId="0" applyNumberFormat="1" applyFont="1" applyBorder="1" applyAlignment="1">
      <alignment horizontal="right" vertical="center"/>
    </xf>
    <xf numFmtId="2" fontId="0" fillId="0" borderId="4" xfId="0" applyNumberFormat="1" applyBorder="1" applyAlignment="1">
      <alignment horizontal="right" vertical="center"/>
    </xf>
    <xf numFmtId="44" fontId="5" fillId="3" borderId="5" xfId="1" applyFont="1" applyFill="1" applyBorder="1" applyAlignment="1">
      <alignment horizontal="right" vertical="center" wrapText="1"/>
    </xf>
    <xf numFmtId="0" fontId="9" fillId="0" borderId="0" xfId="0" applyFont="1" applyAlignment="1"/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center" wrapText="1"/>
    </xf>
    <xf numFmtId="4" fontId="10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4" fontId="11" fillId="0" borderId="0" xfId="0" applyNumberFormat="1" applyFont="1" applyAlignment="1">
      <alignment horizontal="right" wrapText="1"/>
    </xf>
    <xf numFmtId="4" fontId="0" fillId="0" borderId="0" xfId="0" applyNumberFormat="1" applyAlignment="1"/>
    <xf numFmtId="0" fontId="17" fillId="0" borderId="0" xfId="0" applyFont="1" applyBorder="1" applyAlignment="1">
      <alignment horizontal="right" wrapText="1"/>
    </xf>
    <xf numFmtId="0" fontId="10" fillId="0" borderId="0" xfId="0" applyFont="1" applyBorder="1" applyAlignment="1"/>
    <xf numFmtId="3" fontId="11" fillId="0" borderId="0" xfId="0" applyNumberFormat="1" applyFont="1" applyBorder="1" applyAlignment="1">
      <alignment horizontal="right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center" wrapText="1"/>
    </xf>
    <xf numFmtId="0" fontId="20" fillId="3" borderId="5" xfId="0" applyFont="1" applyFill="1" applyBorder="1" applyAlignment="1">
      <alignment horizontal="center" vertical="center" wrapText="1"/>
    </xf>
    <xf numFmtId="4" fontId="19" fillId="0" borderId="5" xfId="0" applyNumberFormat="1" applyFont="1" applyBorder="1" applyAlignment="1">
      <alignment horizontal="center" vertical="center" wrapText="1"/>
    </xf>
    <xf numFmtId="0" fontId="21" fillId="0" borderId="5" xfId="0" applyFont="1" applyBorder="1" applyAlignment="1">
      <alignment horizontal="left" vertical="center" wrapText="1"/>
    </xf>
    <xf numFmtId="4" fontId="19" fillId="3" borderId="5" xfId="0" applyNumberFormat="1" applyFont="1" applyFill="1" applyBorder="1" applyAlignment="1">
      <alignment horizontal="center" vertical="center" wrapText="1"/>
    </xf>
    <xf numFmtId="165" fontId="22" fillId="3" borderId="5" xfId="0" applyNumberFormat="1" applyFont="1" applyFill="1" applyBorder="1" applyAlignment="1">
      <alignment horizontal="center" vertical="center"/>
    </xf>
    <xf numFmtId="0" fontId="22" fillId="0" borderId="5" xfId="0" applyFont="1" applyBorder="1" applyAlignment="1">
      <alignment horizontal="left" vertical="center"/>
    </xf>
    <xf numFmtId="0" fontId="23" fillId="0" borderId="16" xfId="0" applyFont="1" applyBorder="1" applyAlignment="1"/>
    <xf numFmtId="4" fontId="22" fillId="3" borderId="17" xfId="0" applyNumberFormat="1" applyFont="1" applyFill="1" applyBorder="1" applyAlignment="1">
      <alignment horizontal="right"/>
    </xf>
    <xf numFmtId="4" fontId="24" fillId="3" borderId="0" xfId="0" applyNumberFormat="1" applyFont="1" applyFill="1" applyBorder="1" applyAlignment="1">
      <alignment horizontal="left"/>
    </xf>
    <xf numFmtId="4" fontId="22" fillId="3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2" fontId="20" fillId="3" borderId="5" xfId="0" applyNumberFormat="1" applyFont="1" applyFill="1" applyBorder="1" applyAlignment="1">
      <alignment horizontal="center" vertical="center" wrapText="1"/>
    </xf>
    <xf numFmtId="0" fontId="24" fillId="0" borderId="5" xfId="0" applyFont="1" applyBorder="1" applyAlignment="1">
      <alignment horizontal="right"/>
    </xf>
    <xf numFmtId="0" fontId="22" fillId="0" borderId="5" xfId="0" applyFont="1" applyBorder="1" applyAlignment="1">
      <alignment horizontal="center" vertical="center"/>
    </xf>
    <xf numFmtId="4" fontId="18" fillId="3" borderId="5" xfId="0" applyNumberFormat="1" applyFont="1" applyFill="1" applyBorder="1" applyAlignment="1">
      <alignment horizontal="center" vertical="center"/>
    </xf>
    <xf numFmtId="0" fontId="21" fillId="3" borderId="5" xfId="0" applyFont="1" applyFill="1" applyBorder="1" applyAlignment="1">
      <alignment horizontal="center" vertical="center"/>
    </xf>
    <xf numFmtId="4" fontId="22" fillId="3" borderId="5" xfId="0" applyNumberFormat="1" applyFont="1" applyFill="1" applyBorder="1" applyAlignment="1"/>
    <xf numFmtId="4" fontId="22" fillId="3" borderId="5" xfId="0" applyNumberFormat="1" applyFont="1" applyFill="1" applyBorder="1" applyAlignment="1">
      <alignment horizontal="center" vertical="center"/>
    </xf>
    <xf numFmtId="4" fontId="24" fillId="3" borderId="18" xfId="0" applyNumberFormat="1" applyFont="1" applyFill="1" applyBorder="1" applyAlignment="1">
      <alignment horizontal="right" vertical="center"/>
    </xf>
    <xf numFmtId="0" fontId="0" fillId="0" borderId="0" xfId="0" applyFont="1" applyAlignment="1"/>
    <xf numFmtId="4" fontId="25" fillId="3" borderId="0" xfId="0" applyNumberFormat="1" applyFont="1" applyFill="1" applyBorder="1" applyAlignment="1">
      <alignment horizontal="left"/>
    </xf>
    <xf numFmtId="0" fontId="0" fillId="0" borderId="0" xfId="0" applyAlignment="1"/>
    <xf numFmtId="2" fontId="0" fillId="0" borderId="0" xfId="0" applyNumberFormat="1"/>
    <xf numFmtId="164" fontId="10" fillId="0" borderId="7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2" fillId="2" borderId="5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18" fillId="0" borderId="0" xfId="0" applyFont="1" applyAlignment="1">
      <alignment horizontal="center" wrapText="1"/>
    </xf>
    <xf numFmtId="0" fontId="24" fillId="0" borderId="5" xfId="0" applyFont="1" applyBorder="1" applyAlignment="1">
      <alignment horizontal="left" wrapText="1"/>
    </xf>
    <xf numFmtId="0" fontId="9" fillId="0" borderId="5" xfId="0" applyFont="1" applyBorder="1" applyAlignment="1">
      <alignment horizontal="left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tabSelected="1" topLeftCell="A28" workbookViewId="0">
      <selection activeCell="M65" sqref="M65"/>
    </sheetView>
  </sheetViews>
  <sheetFormatPr defaultRowHeight="15" x14ac:dyDescent="0.25"/>
  <cols>
    <col min="1" max="1" width="3.85546875" customWidth="1"/>
    <col min="2" max="2" width="40" customWidth="1"/>
    <col min="3" max="3" width="6.42578125" customWidth="1"/>
    <col min="4" max="4" width="9.5703125" customWidth="1"/>
    <col min="5" max="5" width="8.28515625" customWidth="1"/>
    <col min="6" max="6" width="10.140625" customWidth="1"/>
    <col min="7" max="7" width="13.5703125" customWidth="1"/>
  </cols>
  <sheetData>
    <row r="1" spans="1:7" x14ac:dyDescent="0.25">
      <c r="E1" s="138" t="s">
        <v>17</v>
      </c>
      <c r="F1" s="138"/>
    </row>
    <row r="2" spans="1:7" x14ac:dyDescent="0.25">
      <c r="E2" s="138" t="s">
        <v>77</v>
      </c>
      <c r="F2" s="138"/>
      <c r="G2" s="139"/>
    </row>
    <row r="3" spans="1:7" x14ac:dyDescent="0.25">
      <c r="E3" s="138" t="s">
        <v>18</v>
      </c>
      <c r="F3" s="138"/>
      <c r="G3" s="139"/>
    </row>
    <row r="5" spans="1:7" x14ac:dyDescent="0.25">
      <c r="A5" s="138" t="s">
        <v>19</v>
      </c>
      <c r="B5" s="138"/>
      <c r="C5" s="138"/>
      <c r="D5" s="138"/>
      <c r="E5" s="138"/>
      <c r="F5" s="138"/>
    </row>
    <row r="6" spans="1:7" x14ac:dyDescent="0.25">
      <c r="A6" s="138" t="s">
        <v>85</v>
      </c>
      <c r="B6" s="138"/>
      <c r="C6" s="138"/>
      <c r="D6" s="138"/>
      <c r="E6" s="138"/>
      <c r="F6" s="138"/>
    </row>
    <row r="7" spans="1:7" ht="14.25" customHeight="1" x14ac:dyDescent="0.25">
      <c r="A7" s="46"/>
      <c r="B7" s="46"/>
      <c r="C7" s="46"/>
      <c r="D7" s="46"/>
      <c r="E7" s="46"/>
      <c r="F7" s="46"/>
    </row>
    <row r="8" spans="1:7" ht="15.75" customHeight="1" x14ac:dyDescent="0.25">
      <c r="A8" s="1"/>
      <c r="B8" s="2" t="s">
        <v>20</v>
      </c>
      <c r="C8" s="3"/>
      <c r="D8" s="16">
        <f>D10+D9</f>
        <v>3478.51</v>
      </c>
      <c r="E8" s="4"/>
      <c r="F8" s="4"/>
      <c r="G8" s="48">
        <v>15.4</v>
      </c>
    </row>
    <row r="9" spans="1:7" ht="15" customHeight="1" x14ac:dyDescent="0.25">
      <c r="A9" s="1"/>
      <c r="B9" s="5" t="s">
        <v>0</v>
      </c>
      <c r="C9" s="6"/>
      <c r="D9" s="17">
        <v>3478.51</v>
      </c>
      <c r="E9" s="7"/>
      <c r="F9" s="7"/>
      <c r="G9" s="49">
        <v>3478.51</v>
      </c>
    </row>
    <row r="10" spans="1:7" ht="14.25" customHeight="1" x14ac:dyDescent="0.25">
      <c r="A10" s="1"/>
      <c r="B10" s="5" t="s">
        <v>1</v>
      </c>
      <c r="C10" s="6"/>
      <c r="D10" s="17">
        <v>0</v>
      </c>
      <c r="E10" s="7"/>
      <c r="F10" s="7"/>
      <c r="G10" s="49">
        <v>0</v>
      </c>
    </row>
    <row r="11" spans="1:7" ht="13.5" customHeight="1" x14ac:dyDescent="0.25">
      <c r="A11" s="1"/>
      <c r="B11" s="47" t="s">
        <v>51</v>
      </c>
      <c r="C11" s="6"/>
      <c r="D11" s="17"/>
      <c r="E11" s="7"/>
      <c r="F11" s="7"/>
      <c r="G11" s="49">
        <v>5783.3</v>
      </c>
    </row>
    <row r="12" spans="1:7" ht="15" customHeight="1" x14ac:dyDescent="0.25">
      <c r="A12" s="1"/>
      <c r="B12" s="47" t="s">
        <v>58</v>
      </c>
      <c r="C12" s="6"/>
      <c r="D12" s="17"/>
      <c r="E12" s="7"/>
      <c r="F12" s="7"/>
      <c r="G12" s="67">
        <v>113899.14</v>
      </c>
    </row>
    <row r="13" spans="1:7" x14ac:dyDescent="0.25">
      <c r="A13" s="1"/>
      <c r="B13" s="47" t="s">
        <v>21</v>
      </c>
      <c r="C13" s="6"/>
      <c r="D13" s="17"/>
      <c r="E13" s="7"/>
      <c r="F13" s="7"/>
      <c r="G13" s="67">
        <v>1142546.6399999999</v>
      </c>
    </row>
    <row r="14" spans="1:7" x14ac:dyDescent="0.25">
      <c r="A14" s="1"/>
      <c r="B14" s="47" t="s">
        <v>22</v>
      </c>
      <c r="C14" s="6"/>
      <c r="D14" s="17"/>
      <c r="E14" s="7"/>
      <c r="F14" s="7"/>
      <c r="G14" s="67">
        <v>1109493.53</v>
      </c>
    </row>
    <row r="15" spans="1:7" x14ac:dyDescent="0.25">
      <c r="A15" s="1"/>
      <c r="B15" s="47" t="s">
        <v>86</v>
      </c>
      <c r="C15" s="6"/>
      <c r="D15" s="17"/>
      <c r="E15" s="7"/>
      <c r="F15" s="7"/>
      <c r="G15" s="61">
        <v>146952.24999999988</v>
      </c>
    </row>
    <row r="16" spans="1:7" ht="14.25" customHeight="1" x14ac:dyDescent="0.35">
      <c r="A16" s="8"/>
      <c r="B16" s="19" t="s">
        <v>2</v>
      </c>
      <c r="C16" s="4"/>
      <c r="D16" s="18">
        <v>331.7</v>
      </c>
      <c r="E16" s="9"/>
      <c r="F16" s="45"/>
      <c r="G16" s="49">
        <v>532.5</v>
      </c>
    </row>
    <row r="17" spans="1:7" ht="17.25" customHeight="1" thickBot="1" x14ac:dyDescent="0.4">
      <c r="A17" s="8"/>
      <c r="B17" s="14" t="s">
        <v>16</v>
      </c>
      <c r="C17" s="4"/>
      <c r="D17" s="15"/>
      <c r="E17" s="15"/>
      <c r="F17" s="10"/>
      <c r="G17" s="50">
        <v>12</v>
      </c>
    </row>
    <row r="18" spans="1:7" ht="15" customHeight="1" x14ac:dyDescent="0.25">
      <c r="A18" s="141" t="s">
        <v>3</v>
      </c>
      <c r="B18" s="143" t="s">
        <v>4</v>
      </c>
      <c r="C18" s="145" t="s">
        <v>23</v>
      </c>
      <c r="D18" s="140" t="s">
        <v>25</v>
      </c>
      <c r="E18" s="136" t="s">
        <v>24</v>
      </c>
      <c r="F18" s="140" t="s">
        <v>26</v>
      </c>
      <c r="G18" s="51" t="s">
        <v>27</v>
      </c>
    </row>
    <row r="19" spans="1:7" x14ac:dyDescent="0.25">
      <c r="A19" s="142"/>
      <c r="B19" s="144"/>
      <c r="C19" s="136"/>
      <c r="D19" s="140"/>
      <c r="E19" s="137"/>
      <c r="F19" s="140"/>
      <c r="G19" s="51" t="s">
        <v>28</v>
      </c>
    </row>
    <row r="20" spans="1:7" ht="25.5" x14ac:dyDescent="0.25">
      <c r="A20" s="38">
        <v>1</v>
      </c>
      <c r="B20" s="52" t="s">
        <v>5</v>
      </c>
      <c r="C20" s="29"/>
      <c r="D20" s="30"/>
      <c r="E20" s="31"/>
      <c r="F20" s="60"/>
      <c r="G20" s="91">
        <v>238734.62400000001</v>
      </c>
    </row>
    <row r="21" spans="1:7" ht="14.25" customHeight="1" x14ac:dyDescent="0.25">
      <c r="A21" s="39"/>
      <c r="B21" s="58" t="s">
        <v>30</v>
      </c>
      <c r="C21" s="29" t="s">
        <v>29</v>
      </c>
      <c r="D21" s="30">
        <v>5783.3</v>
      </c>
      <c r="E21" s="65">
        <v>2.77</v>
      </c>
      <c r="F21" s="63">
        <v>12</v>
      </c>
      <c r="G21" s="92">
        <v>192236.89199999999</v>
      </c>
    </row>
    <row r="22" spans="1:7" ht="15" customHeight="1" x14ac:dyDescent="0.25">
      <c r="A22" s="40"/>
      <c r="B22" s="59" t="s">
        <v>55</v>
      </c>
      <c r="C22" s="29" t="s">
        <v>29</v>
      </c>
      <c r="D22" s="30">
        <v>5783.3</v>
      </c>
      <c r="E22" s="65">
        <v>0.67</v>
      </c>
      <c r="F22" s="63">
        <v>12</v>
      </c>
      <c r="G22" s="92">
        <v>46497.732000000004</v>
      </c>
    </row>
    <row r="23" spans="1:7" ht="25.5" customHeight="1" x14ac:dyDescent="0.25">
      <c r="A23" s="40" t="s">
        <v>6</v>
      </c>
      <c r="B23" s="53" t="s">
        <v>31</v>
      </c>
      <c r="C23" s="33"/>
      <c r="D23" s="30"/>
      <c r="E23" s="65"/>
      <c r="F23" s="63"/>
      <c r="G23" s="93">
        <v>67381.900200000004</v>
      </c>
    </row>
    <row r="24" spans="1:7" ht="18" customHeight="1" x14ac:dyDescent="0.25">
      <c r="A24" s="40"/>
      <c r="B24" s="59" t="s">
        <v>32</v>
      </c>
      <c r="C24" s="33" t="s">
        <v>49</v>
      </c>
      <c r="D24" s="63">
        <v>258</v>
      </c>
      <c r="E24" s="65">
        <v>7</v>
      </c>
      <c r="F24" s="64">
        <v>12</v>
      </c>
      <c r="G24" s="92">
        <v>21672</v>
      </c>
    </row>
    <row r="25" spans="1:7" ht="18.75" customHeight="1" x14ac:dyDescent="0.25">
      <c r="A25" s="40"/>
      <c r="B25" s="59" t="s">
        <v>33</v>
      </c>
      <c r="C25" s="33" t="s">
        <v>50</v>
      </c>
      <c r="D25" s="85">
        <v>1109493.53</v>
      </c>
      <c r="E25" s="65">
        <v>0.04</v>
      </c>
      <c r="F25" s="64">
        <v>1</v>
      </c>
      <c r="G25" s="92">
        <v>44379.741200000004</v>
      </c>
    </row>
    <row r="26" spans="1:7" ht="18.75" customHeight="1" x14ac:dyDescent="0.25">
      <c r="A26" s="40"/>
      <c r="B26" s="59" t="s">
        <v>79</v>
      </c>
      <c r="C26" s="62" t="s">
        <v>52</v>
      </c>
      <c r="D26" s="30">
        <v>5783.3</v>
      </c>
      <c r="E26" s="65">
        <v>0.23</v>
      </c>
      <c r="F26" s="64">
        <v>1</v>
      </c>
      <c r="G26" s="92">
        <v>1330.1590000000001</v>
      </c>
    </row>
    <row r="27" spans="1:7" ht="18.75" customHeight="1" x14ac:dyDescent="0.25">
      <c r="A27" s="40" t="s">
        <v>7</v>
      </c>
      <c r="B27" s="54" t="s">
        <v>34</v>
      </c>
      <c r="C27" s="62"/>
      <c r="D27" s="30"/>
      <c r="E27" s="65"/>
      <c r="F27" s="64"/>
      <c r="G27" s="93">
        <v>181955.98499999999</v>
      </c>
    </row>
    <row r="28" spans="1:7" ht="20.25" customHeight="1" x14ac:dyDescent="0.25">
      <c r="A28" s="40"/>
      <c r="B28" s="59" t="s">
        <v>57</v>
      </c>
      <c r="C28" s="33" t="s">
        <v>29</v>
      </c>
      <c r="D28" s="30">
        <v>90</v>
      </c>
      <c r="E28" s="65">
        <v>35</v>
      </c>
      <c r="F28" s="64">
        <v>1</v>
      </c>
      <c r="G28" s="94">
        <v>3150</v>
      </c>
    </row>
    <row r="29" spans="1:7" ht="20.25" customHeight="1" x14ac:dyDescent="0.25">
      <c r="A29" s="40"/>
      <c r="B29" s="59" t="s">
        <v>65</v>
      </c>
      <c r="C29" s="33" t="s">
        <v>53</v>
      </c>
      <c r="D29" s="63">
        <v>1</v>
      </c>
      <c r="E29" s="65">
        <v>18500</v>
      </c>
      <c r="F29" s="64" t="s">
        <v>67</v>
      </c>
      <c r="G29" s="94">
        <v>18500</v>
      </c>
    </row>
    <row r="30" spans="1:7" ht="20.25" customHeight="1" x14ac:dyDescent="0.25">
      <c r="A30" s="40"/>
      <c r="B30" s="59" t="s">
        <v>65</v>
      </c>
      <c r="C30" s="33" t="s">
        <v>53</v>
      </c>
      <c r="D30" s="63">
        <v>1</v>
      </c>
      <c r="E30" s="65">
        <v>19230</v>
      </c>
      <c r="F30" s="64" t="s">
        <v>67</v>
      </c>
      <c r="G30" s="94">
        <v>19230</v>
      </c>
    </row>
    <row r="31" spans="1:7" ht="20.25" customHeight="1" x14ac:dyDescent="0.25">
      <c r="A31" s="40"/>
      <c r="B31" s="59" t="s">
        <v>66</v>
      </c>
      <c r="C31" s="62" t="s">
        <v>52</v>
      </c>
      <c r="D31" s="63">
        <v>1</v>
      </c>
      <c r="E31" s="86">
        <v>784.73</v>
      </c>
      <c r="F31" s="64" t="s">
        <v>67</v>
      </c>
      <c r="G31" s="94">
        <v>784.73</v>
      </c>
    </row>
    <row r="32" spans="1:7" ht="20.25" customHeight="1" x14ac:dyDescent="0.25">
      <c r="A32" s="40"/>
      <c r="B32" s="59" t="s">
        <v>66</v>
      </c>
      <c r="C32" s="62" t="s">
        <v>52</v>
      </c>
      <c r="D32" s="63">
        <v>1</v>
      </c>
      <c r="E32" s="86">
        <v>780</v>
      </c>
      <c r="F32" s="64" t="s">
        <v>67</v>
      </c>
      <c r="G32" s="94">
        <v>780</v>
      </c>
    </row>
    <row r="33" spans="1:10" ht="20.25" customHeight="1" x14ac:dyDescent="0.25">
      <c r="A33" s="40"/>
      <c r="B33" s="59" t="s">
        <v>68</v>
      </c>
      <c r="C33" s="33" t="s">
        <v>53</v>
      </c>
      <c r="D33" s="63">
        <v>8</v>
      </c>
      <c r="E33" s="87">
        <v>1134.3399999999999</v>
      </c>
      <c r="F33" s="64" t="s">
        <v>67</v>
      </c>
      <c r="G33" s="94">
        <v>9074.7199999999993</v>
      </c>
    </row>
    <row r="34" spans="1:10" ht="20.25" customHeight="1" x14ac:dyDescent="0.25">
      <c r="A34" s="40"/>
      <c r="B34" s="59" t="s">
        <v>78</v>
      </c>
      <c r="C34" s="33" t="s">
        <v>53</v>
      </c>
      <c r="D34" s="63">
        <v>1</v>
      </c>
      <c r="E34" s="87">
        <v>6000</v>
      </c>
      <c r="F34" s="64" t="s">
        <v>67</v>
      </c>
      <c r="G34" s="94">
        <v>6000</v>
      </c>
    </row>
    <row r="35" spans="1:10" ht="20.25" customHeight="1" x14ac:dyDescent="0.25">
      <c r="A35" s="40"/>
      <c r="B35" s="59" t="s">
        <v>81</v>
      </c>
      <c r="C35" s="33" t="s">
        <v>29</v>
      </c>
      <c r="D35" s="30">
        <v>89</v>
      </c>
      <c r="E35" s="65">
        <v>772.63</v>
      </c>
      <c r="F35" s="64">
        <v>1</v>
      </c>
      <c r="G35" s="94">
        <v>68764.069999999992</v>
      </c>
    </row>
    <row r="36" spans="1:10" ht="20.25" customHeight="1" x14ac:dyDescent="0.25">
      <c r="A36" s="40"/>
      <c r="B36" s="59" t="s">
        <v>82</v>
      </c>
      <c r="C36" s="33" t="s">
        <v>29</v>
      </c>
      <c r="D36" s="30">
        <v>5783.3</v>
      </c>
      <c r="E36" s="65">
        <v>0.35</v>
      </c>
      <c r="F36" s="64">
        <v>3</v>
      </c>
      <c r="G36" s="94">
        <v>6072.4650000000001</v>
      </c>
    </row>
    <row r="37" spans="1:10" ht="20.25" customHeight="1" x14ac:dyDescent="0.25">
      <c r="A37" s="40"/>
      <c r="B37" s="59" t="s">
        <v>87</v>
      </c>
      <c r="C37" s="33" t="s">
        <v>53</v>
      </c>
      <c r="D37" s="63">
        <v>1</v>
      </c>
      <c r="E37" s="87">
        <v>21650</v>
      </c>
      <c r="F37" s="64" t="s">
        <v>67</v>
      </c>
      <c r="G37" s="94">
        <v>21650</v>
      </c>
    </row>
    <row r="38" spans="1:10" ht="20.25" customHeight="1" x14ac:dyDescent="0.25">
      <c r="A38" s="40"/>
      <c r="B38" s="59" t="s">
        <v>88</v>
      </c>
      <c r="C38" s="33" t="s">
        <v>89</v>
      </c>
      <c r="D38" s="30">
        <v>43</v>
      </c>
      <c r="E38" s="65">
        <v>650</v>
      </c>
      <c r="F38" s="64" t="s">
        <v>67</v>
      </c>
      <c r="G38" s="94">
        <v>27950</v>
      </c>
    </row>
    <row r="39" spans="1:10" ht="25.5" customHeight="1" x14ac:dyDescent="0.25">
      <c r="A39" s="40" t="s">
        <v>8</v>
      </c>
      <c r="B39" s="53" t="s">
        <v>39</v>
      </c>
      <c r="C39" s="33"/>
      <c r="D39" s="30"/>
      <c r="E39" s="65"/>
      <c r="F39" s="64"/>
      <c r="G39" s="93">
        <v>164729.53</v>
      </c>
    </row>
    <row r="40" spans="1:10" ht="27" customHeight="1" x14ac:dyDescent="0.25">
      <c r="A40" s="40"/>
      <c r="B40" s="96" t="s">
        <v>80</v>
      </c>
      <c r="C40" s="33" t="s">
        <v>29</v>
      </c>
      <c r="D40" s="30">
        <v>5783.3</v>
      </c>
      <c r="E40" s="65">
        <v>0.82</v>
      </c>
      <c r="F40" s="64">
        <v>5</v>
      </c>
      <c r="G40" s="92">
        <v>23711.53</v>
      </c>
    </row>
    <row r="41" spans="1:10" ht="15.75" customHeight="1" x14ac:dyDescent="0.25">
      <c r="A41" s="41"/>
      <c r="B41" s="56" t="s">
        <v>35</v>
      </c>
      <c r="C41" s="62" t="s">
        <v>52</v>
      </c>
      <c r="D41" s="63">
        <v>1</v>
      </c>
      <c r="E41" s="65" t="s">
        <v>69</v>
      </c>
      <c r="F41" s="64">
        <v>12</v>
      </c>
      <c r="G41" s="92">
        <v>33001.839999999997</v>
      </c>
    </row>
    <row r="42" spans="1:10" ht="15.75" customHeight="1" x14ac:dyDescent="0.25">
      <c r="A42" s="41"/>
      <c r="B42" s="56" t="s">
        <v>36</v>
      </c>
      <c r="C42" s="62" t="s">
        <v>52</v>
      </c>
      <c r="D42" s="63">
        <v>1</v>
      </c>
      <c r="E42" s="65" t="s">
        <v>69</v>
      </c>
      <c r="F42" s="64">
        <v>12</v>
      </c>
      <c r="G42" s="92">
        <v>65655.520000000004</v>
      </c>
    </row>
    <row r="43" spans="1:10" ht="13.5" customHeight="1" x14ac:dyDescent="0.25">
      <c r="A43" s="41"/>
      <c r="B43" s="56" t="s">
        <v>37</v>
      </c>
      <c r="C43" s="62" t="s">
        <v>52</v>
      </c>
      <c r="D43" s="63">
        <v>1</v>
      </c>
      <c r="E43" s="65" t="s">
        <v>69</v>
      </c>
      <c r="F43" s="64">
        <v>12</v>
      </c>
      <c r="G43" s="92">
        <v>4995.2</v>
      </c>
    </row>
    <row r="44" spans="1:10" ht="13.5" customHeight="1" x14ac:dyDescent="0.25">
      <c r="A44" s="41"/>
      <c r="B44" s="56" t="s">
        <v>38</v>
      </c>
      <c r="C44" s="62" t="s">
        <v>52</v>
      </c>
      <c r="D44" s="63">
        <v>1</v>
      </c>
      <c r="E44" s="65" t="s">
        <v>69</v>
      </c>
      <c r="F44" s="64">
        <v>12</v>
      </c>
      <c r="G44" s="92">
        <v>14051.04</v>
      </c>
    </row>
    <row r="45" spans="1:10" ht="15" customHeight="1" x14ac:dyDescent="0.25">
      <c r="A45" s="41"/>
      <c r="B45" s="56" t="s">
        <v>15</v>
      </c>
      <c r="C45" s="62" t="s">
        <v>52</v>
      </c>
      <c r="D45" s="63">
        <v>1</v>
      </c>
      <c r="E45" s="65" t="s">
        <v>69</v>
      </c>
      <c r="F45" s="64">
        <v>12</v>
      </c>
      <c r="G45" s="92">
        <v>23314.400000000001</v>
      </c>
    </row>
    <row r="46" spans="1:10" ht="18.75" customHeight="1" x14ac:dyDescent="0.25">
      <c r="A46" s="83" t="s">
        <v>10</v>
      </c>
      <c r="B46" s="55" t="s">
        <v>14</v>
      </c>
      <c r="C46" s="62" t="s">
        <v>52</v>
      </c>
      <c r="D46" s="30">
        <v>5783.3</v>
      </c>
      <c r="E46" s="135">
        <v>0.755</v>
      </c>
      <c r="F46" s="64">
        <v>12</v>
      </c>
      <c r="G46" s="93">
        <f>D46*E46*12</f>
        <v>52396.697999999997</v>
      </c>
      <c r="I46" s="134"/>
      <c r="J46" s="134"/>
    </row>
    <row r="47" spans="1:10" ht="21" customHeight="1" x14ac:dyDescent="0.25">
      <c r="A47" s="83" t="s">
        <v>11</v>
      </c>
      <c r="B47" s="55" t="s">
        <v>131</v>
      </c>
      <c r="C47" s="62" t="s">
        <v>52</v>
      </c>
      <c r="D47" s="30">
        <v>1</v>
      </c>
      <c r="E47" s="65">
        <f>G47</f>
        <v>61298.18</v>
      </c>
      <c r="F47" s="64">
        <v>1</v>
      </c>
      <c r="G47" s="93">
        <v>61298.18</v>
      </c>
    </row>
    <row r="48" spans="1:10" ht="15" customHeight="1" x14ac:dyDescent="0.25">
      <c r="A48" s="83" t="s">
        <v>60</v>
      </c>
      <c r="B48" s="55" t="s">
        <v>40</v>
      </c>
      <c r="C48" s="62" t="s">
        <v>29</v>
      </c>
      <c r="D48" s="30">
        <f>D46</f>
        <v>5783.3</v>
      </c>
      <c r="E48" s="65">
        <f>G48/2/D48</f>
        <v>0.30540089568239581</v>
      </c>
      <c r="F48" s="64">
        <v>2</v>
      </c>
      <c r="G48" s="93">
        <v>3532.45</v>
      </c>
    </row>
    <row r="49" spans="1:7" ht="15" customHeight="1" x14ac:dyDescent="0.25">
      <c r="A49" s="83" t="s">
        <v>62</v>
      </c>
      <c r="B49" s="69" t="s">
        <v>41</v>
      </c>
      <c r="C49" s="62" t="s">
        <v>52</v>
      </c>
      <c r="D49" s="30">
        <v>5783.3</v>
      </c>
      <c r="E49" s="65">
        <v>0.13</v>
      </c>
      <c r="F49" s="64">
        <v>12</v>
      </c>
      <c r="G49" s="93">
        <v>9021.9480000000003</v>
      </c>
    </row>
    <row r="50" spans="1:7" ht="15.75" customHeight="1" x14ac:dyDescent="0.25">
      <c r="A50" s="83" t="s">
        <v>12</v>
      </c>
      <c r="B50" s="55" t="s">
        <v>9</v>
      </c>
      <c r="C50" s="33"/>
      <c r="D50" s="30"/>
      <c r="E50" s="65"/>
      <c r="F50" s="64"/>
      <c r="G50" s="93">
        <v>91888.2</v>
      </c>
    </row>
    <row r="51" spans="1:7" ht="13.5" customHeight="1" x14ac:dyDescent="0.25">
      <c r="A51" s="83"/>
      <c r="B51" s="56" t="s">
        <v>70</v>
      </c>
      <c r="C51" s="33" t="s">
        <v>29</v>
      </c>
      <c r="D51" s="30">
        <v>532.5</v>
      </c>
      <c r="E51" s="65">
        <v>13.03</v>
      </c>
      <c r="F51" s="64">
        <v>12</v>
      </c>
      <c r="G51" s="94">
        <v>83261.7</v>
      </c>
    </row>
    <row r="52" spans="1:7" ht="15" customHeight="1" x14ac:dyDescent="0.25">
      <c r="A52" s="83"/>
      <c r="B52" s="56" t="s">
        <v>71</v>
      </c>
      <c r="C52" s="33" t="s">
        <v>29</v>
      </c>
      <c r="D52" s="30">
        <v>532.5</v>
      </c>
      <c r="E52" s="65">
        <v>1.8</v>
      </c>
      <c r="F52" s="64">
        <v>9</v>
      </c>
      <c r="G52" s="94">
        <v>8626.5</v>
      </c>
    </row>
    <row r="53" spans="1:7" ht="15" customHeight="1" x14ac:dyDescent="0.25">
      <c r="A53" s="84" t="s">
        <v>13</v>
      </c>
      <c r="B53" s="70" t="s">
        <v>61</v>
      </c>
      <c r="C53" s="29"/>
      <c r="D53" s="30"/>
      <c r="E53" s="65"/>
      <c r="F53" s="64"/>
      <c r="G53" s="93">
        <v>189128.07200000001</v>
      </c>
    </row>
    <row r="54" spans="1:7" ht="18" customHeight="1" x14ac:dyDescent="0.25">
      <c r="A54" s="42"/>
      <c r="B54" s="56" t="s">
        <v>42</v>
      </c>
      <c r="C54" s="33" t="s">
        <v>54</v>
      </c>
      <c r="D54" s="30">
        <v>1503</v>
      </c>
      <c r="E54" s="65">
        <v>4.5</v>
      </c>
      <c r="F54" s="64">
        <v>12</v>
      </c>
      <c r="G54" s="92">
        <v>81162</v>
      </c>
    </row>
    <row r="55" spans="1:7" ht="1.5" hidden="1" customHeight="1" x14ac:dyDescent="0.25">
      <c r="A55" s="39"/>
      <c r="B55" s="56" t="s">
        <v>43</v>
      </c>
      <c r="C55" s="33" t="s">
        <v>54</v>
      </c>
      <c r="D55" s="30"/>
      <c r="E55" s="65">
        <v>1.82</v>
      </c>
      <c r="F55" s="64"/>
      <c r="G55" s="92">
        <v>0</v>
      </c>
    </row>
    <row r="56" spans="1:7" ht="18" customHeight="1" x14ac:dyDescent="0.25">
      <c r="A56" s="39"/>
      <c r="B56" s="58" t="s">
        <v>63</v>
      </c>
      <c r="C56" s="33" t="s">
        <v>29</v>
      </c>
      <c r="D56" s="30">
        <v>64.099999999999994</v>
      </c>
      <c r="E56" s="65">
        <v>12.58</v>
      </c>
      <c r="F56" s="64">
        <v>4</v>
      </c>
      <c r="G56" s="92">
        <v>3225.5119999999997</v>
      </c>
    </row>
    <row r="57" spans="1:7" ht="15" customHeight="1" x14ac:dyDescent="0.25">
      <c r="A57" s="75"/>
      <c r="B57" s="76" t="s">
        <v>76</v>
      </c>
      <c r="C57" s="77" t="s">
        <v>29</v>
      </c>
      <c r="D57" s="78">
        <v>498</v>
      </c>
      <c r="E57" s="66">
        <v>1.5</v>
      </c>
      <c r="F57" s="79">
        <v>4</v>
      </c>
      <c r="G57" s="95">
        <v>2988</v>
      </c>
    </row>
    <row r="58" spans="1:7" ht="17.25" customHeight="1" x14ac:dyDescent="0.25">
      <c r="A58" s="80"/>
      <c r="B58" s="58" t="s">
        <v>56</v>
      </c>
      <c r="C58" s="33" t="s">
        <v>49</v>
      </c>
      <c r="D58" s="63">
        <v>1</v>
      </c>
      <c r="E58" s="30">
        <v>800</v>
      </c>
      <c r="F58" s="64">
        <v>12</v>
      </c>
      <c r="G58" s="92">
        <v>9600</v>
      </c>
    </row>
    <row r="59" spans="1:7" ht="16.5" customHeight="1" x14ac:dyDescent="0.25">
      <c r="A59" s="80"/>
      <c r="B59" s="58" t="s">
        <v>90</v>
      </c>
      <c r="C59" s="33" t="s">
        <v>52</v>
      </c>
      <c r="D59" s="63">
        <v>1</v>
      </c>
      <c r="E59" s="30">
        <v>19400</v>
      </c>
      <c r="F59" s="64">
        <v>1</v>
      </c>
      <c r="G59" s="92">
        <v>19400</v>
      </c>
    </row>
    <row r="60" spans="1:7" ht="30" customHeight="1" x14ac:dyDescent="0.25">
      <c r="A60" s="80"/>
      <c r="B60" s="58" t="s">
        <v>84</v>
      </c>
      <c r="C60" s="33" t="s">
        <v>29</v>
      </c>
      <c r="D60" s="30">
        <v>3151</v>
      </c>
      <c r="E60" s="30">
        <v>1.82</v>
      </c>
      <c r="F60" s="64">
        <v>8</v>
      </c>
      <c r="G60" s="92">
        <v>45878.560000000005</v>
      </c>
    </row>
    <row r="61" spans="1:7" ht="16.5" customHeight="1" x14ac:dyDescent="0.25">
      <c r="A61" s="80"/>
      <c r="B61" s="58" t="s">
        <v>72</v>
      </c>
      <c r="C61" s="33" t="s">
        <v>29</v>
      </c>
      <c r="D61" s="30">
        <v>3000</v>
      </c>
      <c r="E61" s="30">
        <v>2.5</v>
      </c>
      <c r="F61" s="64">
        <v>2</v>
      </c>
      <c r="G61" s="92">
        <v>15000</v>
      </c>
    </row>
    <row r="62" spans="1:7" ht="16.5" customHeight="1" x14ac:dyDescent="0.25">
      <c r="A62" s="80"/>
      <c r="B62" s="58" t="s">
        <v>73</v>
      </c>
      <c r="C62" s="33" t="s">
        <v>53</v>
      </c>
      <c r="D62" s="30">
        <v>120</v>
      </c>
      <c r="E62" s="30">
        <v>25.6</v>
      </c>
      <c r="F62" s="64">
        <v>1</v>
      </c>
      <c r="G62" s="92">
        <v>3072</v>
      </c>
    </row>
    <row r="63" spans="1:7" ht="16.5" customHeight="1" x14ac:dyDescent="0.25">
      <c r="A63" s="80"/>
      <c r="B63" s="58" t="s">
        <v>83</v>
      </c>
      <c r="C63" s="33" t="s">
        <v>53</v>
      </c>
      <c r="D63" s="63">
        <v>1</v>
      </c>
      <c r="E63" s="30">
        <v>8802</v>
      </c>
      <c r="F63" s="64">
        <v>1</v>
      </c>
      <c r="G63" s="92">
        <v>8802</v>
      </c>
    </row>
    <row r="64" spans="1:7" ht="27.75" customHeight="1" x14ac:dyDescent="0.25">
      <c r="A64" s="81"/>
      <c r="B64" s="82" t="s">
        <v>44</v>
      </c>
      <c r="C64" s="34"/>
      <c r="D64" s="34"/>
      <c r="E64" s="34"/>
      <c r="F64" s="34"/>
      <c r="G64" s="72">
        <v>1060067.5872</v>
      </c>
    </row>
    <row r="65" spans="1:7" x14ac:dyDescent="0.25">
      <c r="A65" s="13"/>
      <c r="B65" s="44" t="s">
        <v>46</v>
      </c>
      <c r="C65" s="35" t="s">
        <v>59</v>
      </c>
      <c r="D65" s="68">
        <v>9393</v>
      </c>
      <c r="E65" s="68">
        <v>4.8</v>
      </c>
      <c r="F65" s="36"/>
      <c r="G65" s="32">
        <v>44008</v>
      </c>
    </row>
    <row r="66" spans="1:7" x14ac:dyDescent="0.25">
      <c r="A66" s="13"/>
      <c r="B66" s="43" t="s">
        <v>45</v>
      </c>
      <c r="C66" s="35"/>
      <c r="D66" s="30">
        <v>5783.3</v>
      </c>
      <c r="E66" s="68">
        <v>0.05</v>
      </c>
      <c r="F66" s="36"/>
      <c r="G66" s="71">
        <v>3473.52</v>
      </c>
    </row>
    <row r="67" spans="1:7" x14ac:dyDescent="0.25">
      <c r="A67" s="13"/>
      <c r="B67" s="43" t="s">
        <v>47</v>
      </c>
      <c r="C67" s="35"/>
      <c r="D67" s="30">
        <v>5783.3</v>
      </c>
      <c r="E67" s="68">
        <v>0.21</v>
      </c>
      <c r="F67" s="36"/>
      <c r="G67" s="71">
        <v>14921.4</v>
      </c>
    </row>
    <row r="68" spans="1:7" x14ac:dyDescent="0.25">
      <c r="A68" s="13"/>
      <c r="B68" s="13" t="s">
        <v>64</v>
      </c>
      <c r="C68" s="37"/>
      <c r="D68" s="12"/>
      <c r="E68" s="37"/>
      <c r="F68" s="37"/>
      <c r="G68" s="31">
        <v>1122470.5071999999</v>
      </c>
    </row>
    <row r="69" spans="1:7" x14ac:dyDescent="0.25">
      <c r="A69" s="13"/>
      <c r="B69" s="20" t="s">
        <v>74</v>
      </c>
      <c r="C69" s="37"/>
      <c r="D69" s="12"/>
      <c r="E69" s="37"/>
      <c r="F69" s="37"/>
      <c r="G69" s="31"/>
    </row>
    <row r="70" spans="1:7" x14ac:dyDescent="0.25">
      <c r="B70" s="21" t="s">
        <v>48</v>
      </c>
      <c r="C70" s="22"/>
      <c r="D70" s="22"/>
      <c r="E70" s="23"/>
      <c r="F70" s="24"/>
      <c r="G70" s="85">
        <v>1109493.53</v>
      </c>
    </row>
    <row r="71" spans="1:7" x14ac:dyDescent="0.25">
      <c r="B71" s="88" t="s">
        <v>132</v>
      </c>
      <c r="C71" s="89"/>
      <c r="D71" s="89"/>
      <c r="E71" s="89"/>
      <c r="F71" s="90"/>
      <c r="G71" s="32">
        <v>206747.33</v>
      </c>
    </row>
    <row r="72" spans="1:7" x14ac:dyDescent="0.25">
      <c r="B72" s="25" t="s">
        <v>133</v>
      </c>
      <c r="C72" s="26"/>
      <c r="D72" s="26"/>
      <c r="E72" s="27"/>
      <c r="F72" s="28"/>
      <c r="G72" s="32">
        <v>1122470.51</v>
      </c>
    </row>
    <row r="73" spans="1:7" x14ac:dyDescent="0.25">
      <c r="A73" s="11"/>
      <c r="B73" s="57" t="s">
        <v>134</v>
      </c>
      <c r="C73" s="73"/>
      <c r="D73" s="73"/>
      <c r="E73" s="73"/>
      <c r="F73" s="73"/>
      <c r="G73" s="74">
        <f>G71+G72-G70</f>
        <v>219724.31000000006</v>
      </c>
    </row>
    <row r="74" spans="1:7" x14ac:dyDescent="0.25">
      <c r="C74" s="12"/>
      <c r="D74" s="12"/>
      <c r="E74" s="12"/>
      <c r="F74" s="12"/>
    </row>
    <row r="76" spans="1:7" x14ac:dyDescent="0.25">
      <c r="B76" t="s">
        <v>75</v>
      </c>
    </row>
  </sheetData>
  <mergeCells count="11">
    <mergeCell ref="E18:E19"/>
    <mergeCell ref="E2:G2"/>
    <mergeCell ref="E3:G3"/>
    <mergeCell ref="E1:F1"/>
    <mergeCell ref="A5:F5"/>
    <mergeCell ref="A6:F6"/>
    <mergeCell ref="F18:F19"/>
    <mergeCell ref="A18:A19"/>
    <mergeCell ref="B18:B19"/>
    <mergeCell ref="C18:C19"/>
    <mergeCell ref="D18:D19"/>
  </mergeCells>
  <pageMargins left="0" right="0" top="0.35433070866141736" bottom="0.35433070866141736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I7" sqref="I7"/>
    </sheetView>
  </sheetViews>
  <sheetFormatPr defaultRowHeight="15" x14ac:dyDescent="0.25"/>
  <cols>
    <col min="1" max="1" width="3.42578125" style="133" customWidth="1"/>
    <col min="2" max="2" width="25.7109375" style="133" customWidth="1"/>
    <col min="3" max="3" width="30.140625" style="133" customWidth="1"/>
    <col min="4" max="4" width="10.28515625" style="133" customWidth="1"/>
    <col min="5" max="5" width="8" style="133" customWidth="1"/>
    <col min="6" max="6" width="12" style="133" customWidth="1"/>
    <col min="7" max="7" width="4.42578125" style="133" customWidth="1"/>
    <col min="8" max="9" width="13.28515625" style="133" bestFit="1" customWidth="1"/>
    <col min="10" max="16384" width="9.140625" style="133"/>
  </cols>
  <sheetData>
    <row r="1" spans="1:9" ht="18" customHeight="1" x14ac:dyDescent="0.25">
      <c r="D1" t="s">
        <v>17</v>
      </c>
      <c r="E1"/>
      <c r="F1"/>
    </row>
    <row r="2" spans="1:9" ht="18" customHeight="1" x14ac:dyDescent="0.25">
      <c r="D2" t="s">
        <v>91</v>
      </c>
      <c r="E2"/>
      <c r="F2"/>
    </row>
    <row r="3" spans="1:9" ht="19.5" customHeight="1" x14ac:dyDescent="0.25">
      <c r="D3" t="s">
        <v>92</v>
      </c>
      <c r="E3"/>
      <c r="F3"/>
    </row>
    <row r="4" spans="1:9" ht="29.25" customHeight="1" x14ac:dyDescent="0.25">
      <c r="B4" s="147" t="s">
        <v>124</v>
      </c>
      <c r="C4" s="147"/>
      <c r="D4" s="147"/>
      <c r="E4" s="147"/>
      <c r="F4" s="147"/>
    </row>
    <row r="5" spans="1:9" ht="15.75" customHeight="1" x14ac:dyDescent="0.25">
      <c r="B5" s="147" t="s">
        <v>125</v>
      </c>
      <c r="C5" s="147"/>
      <c r="D5" s="147"/>
      <c r="E5" s="147"/>
      <c r="F5" s="97"/>
    </row>
    <row r="6" spans="1:9" ht="19.5" customHeight="1" x14ac:dyDescent="0.25">
      <c r="B6" s="98" t="s">
        <v>93</v>
      </c>
      <c r="C6" s="98"/>
      <c r="D6" s="99"/>
      <c r="E6" s="100"/>
      <c r="F6" s="100">
        <v>5783.3</v>
      </c>
    </row>
    <row r="7" spans="1:9" ht="12.75" customHeight="1" x14ac:dyDescent="0.25">
      <c r="B7" s="101" t="s">
        <v>94</v>
      </c>
      <c r="C7" s="101"/>
      <c r="D7" s="102"/>
      <c r="E7" s="103"/>
      <c r="F7" s="103">
        <v>15.4</v>
      </c>
      <c r="H7" s="104"/>
      <c r="I7" s="104"/>
    </row>
    <row r="8" spans="1:9" ht="12" customHeight="1" x14ac:dyDescent="0.25">
      <c r="B8" s="98" t="s">
        <v>95</v>
      </c>
      <c r="C8" s="105"/>
      <c r="D8" s="106"/>
      <c r="E8" s="107"/>
      <c r="F8" s="107">
        <v>12</v>
      </c>
    </row>
    <row r="9" spans="1:9" ht="26.25" customHeight="1" x14ac:dyDescent="0.25">
      <c r="A9" s="108" t="s">
        <v>96</v>
      </c>
      <c r="B9" s="108" t="s">
        <v>97</v>
      </c>
      <c r="C9" s="108" t="s">
        <v>98</v>
      </c>
      <c r="D9" s="109" t="s">
        <v>99</v>
      </c>
      <c r="E9" s="109" t="s">
        <v>100</v>
      </c>
      <c r="F9" s="110" t="s">
        <v>126</v>
      </c>
    </row>
    <row r="10" spans="1:9" ht="36.75" customHeight="1" x14ac:dyDescent="0.25">
      <c r="A10" s="108">
        <v>1</v>
      </c>
      <c r="B10" s="110" t="s">
        <v>101</v>
      </c>
      <c r="C10" s="111" t="s">
        <v>102</v>
      </c>
      <c r="D10" s="110" t="s">
        <v>103</v>
      </c>
      <c r="E10" s="112">
        <v>3.08</v>
      </c>
      <c r="F10" s="115">
        <f>E10*F6*F8</f>
        <v>213750.76800000004</v>
      </c>
    </row>
    <row r="11" spans="1:9" ht="36.75" customHeight="1" x14ac:dyDescent="0.25">
      <c r="A11" s="108">
        <v>2</v>
      </c>
      <c r="B11" s="114" t="s">
        <v>104</v>
      </c>
      <c r="C11" s="111" t="s">
        <v>105</v>
      </c>
      <c r="D11" s="110" t="s">
        <v>103</v>
      </c>
      <c r="E11" s="123">
        <v>1.53</v>
      </c>
      <c r="F11" s="115">
        <f>F6*E11*F8</f>
        <v>106181.38800000001</v>
      </c>
    </row>
    <row r="12" spans="1:9" ht="39" customHeight="1" x14ac:dyDescent="0.25">
      <c r="A12" s="108">
        <v>3</v>
      </c>
      <c r="B12" s="111" t="s">
        <v>127</v>
      </c>
      <c r="C12" s="111" t="s">
        <v>108</v>
      </c>
      <c r="D12" s="110" t="s">
        <v>103</v>
      </c>
      <c r="E12" s="116">
        <v>2.5499999999999998</v>
      </c>
      <c r="F12" s="115">
        <f>F6*E12*F8</f>
        <v>176968.97999999998</v>
      </c>
      <c r="G12" s="104"/>
      <c r="H12" s="104"/>
    </row>
    <row r="13" spans="1:9" ht="39.75" customHeight="1" x14ac:dyDescent="0.25">
      <c r="A13" s="108">
        <v>4</v>
      </c>
      <c r="B13" s="111" t="s">
        <v>109</v>
      </c>
      <c r="C13" s="111" t="s">
        <v>110</v>
      </c>
      <c r="D13" s="110" t="s">
        <v>103</v>
      </c>
      <c r="E13" s="116">
        <v>0.82</v>
      </c>
      <c r="F13" s="115">
        <f>E13*F6*F8</f>
        <v>56907.671999999991</v>
      </c>
      <c r="G13" s="104"/>
      <c r="H13" s="104"/>
    </row>
    <row r="14" spans="1:9" ht="46.5" customHeight="1" x14ac:dyDescent="0.25">
      <c r="A14" s="108">
        <v>5</v>
      </c>
      <c r="B14" s="111" t="s">
        <v>111</v>
      </c>
      <c r="C14" s="111" t="s">
        <v>112</v>
      </c>
      <c r="D14" s="110" t="s">
        <v>103</v>
      </c>
      <c r="E14" s="116">
        <v>0.89</v>
      </c>
      <c r="F14" s="115">
        <f>F6*E14*F8</f>
        <v>61765.644000000008</v>
      </c>
      <c r="G14" s="104"/>
      <c r="H14" s="104"/>
    </row>
    <row r="15" spans="1:9" ht="39.75" customHeight="1" x14ac:dyDescent="0.25">
      <c r="A15" s="108">
        <v>6</v>
      </c>
      <c r="B15" s="111" t="s">
        <v>128</v>
      </c>
      <c r="C15" s="111" t="s">
        <v>114</v>
      </c>
      <c r="D15" s="110" t="s">
        <v>103</v>
      </c>
      <c r="E15" s="116">
        <f>2.52</f>
        <v>2.52</v>
      </c>
      <c r="F15" s="115">
        <f>F6*E15*F8</f>
        <v>174886.99200000003</v>
      </c>
      <c r="G15" s="104"/>
      <c r="H15" s="104"/>
    </row>
    <row r="16" spans="1:9" ht="30" customHeight="1" x14ac:dyDescent="0.25">
      <c r="A16" s="108">
        <v>7</v>
      </c>
      <c r="B16" s="111" t="s">
        <v>115</v>
      </c>
      <c r="C16" s="111" t="s">
        <v>116</v>
      </c>
      <c r="D16" s="110" t="s">
        <v>103</v>
      </c>
      <c r="E16" s="116">
        <v>0.17</v>
      </c>
      <c r="F16" s="115">
        <f>F6*E16*F8</f>
        <v>11797.932000000001</v>
      </c>
      <c r="G16" s="104"/>
      <c r="H16" s="104"/>
    </row>
    <row r="17" spans="1:8" ht="22.5" x14ac:dyDescent="0.25">
      <c r="A17" s="108">
        <v>8</v>
      </c>
      <c r="B17" s="111" t="s">
        <v>129</v>
      </c>
      <c r="C17" s="111" t="s">
        <v>113</v>
      </c>
      <c r="D17" s="110" t="s">
        <v>103</v>
      </c>
      <c r="E17" s="116">
        <v>0.12</v>
      </c>
      <c r="F17" s="115">
        <f>F6*E17*F8</f>
        <v>8327.9519999999993</v>
      </c>
      <c r="G17" s="104"/>
      <c r="H17" s="104"/>
    </row>
    <row r="18" spans="1:8" ht="33.75" x14ac:dyDescent="0.25">
      <c r="A18" s="108">
        <v>9</v>
      </c>
      <c r="B18" s="111" t="s">
        <v>117</v>
      </c>
      <c r="C18" s="111" t="s">
        <v>107</v>
      </c>
      <c r="D18" s="110" t="s">
        <v>103</v>
      </c>
      <c r="E18" s="116">
        <v>1.2</v>
      </c>
      <c r="F18" s="115">
        <f>F6*E18*F8</f>
        <v>83279.520000000004</v>
      </c>
      <c r="G18" s="104"/>
      <c r="H18" s="104"/>
    </row>
    <row r="19" spans="1:8" ht="45" x14ac:dyDescent="0.25">
      <c r="A19" s="108">
        <v>10</v>
      </c>
      <c r="B19" s="111" t="s">
        <v>106</v>
      </c>
      <c r="C19" s="111" t="s">
        <v>107</v>
      </c>
      <c r="D19" s="110" t="s">
        <v>103</v>
      </c>
      <c r="E19" s="116">
        <f>2.35+0.17</f>
        <v>2.52</v>
      </c>
      <c r="F19" s="115">
        <f>F6*E19*F8</f>
        <v>174886.99200000003</v>
      </c>
      <c r="G19" s="104"/>
      <c r="H19" s="104"/>
    </row>
    <row r="20" spans="1:8" ht="15" customHeight="1" x14ac:dyDescent="0.25">
      <c r="A20" s="124"/>
      <c r="B20" s="148" t="s">
        <v>118</v>
      </c>
      <c r="C20" s="148"/>
      <c r="D20" s="125"/>
      <c r="E20" s="126">
        <f>SUM(E10:E19)</f>
        <v>15.399999999999999</v>
      </c>
      <c r="F20" s="126">
        <f>SUM(F10:F19)</f>
        <v>1068753.8400000003</v>
      </c>
      <c r="H20" s="104"/>
    </row>
    <row r="21" spans="1:8" x14ac:dyDescent="0.25">
      <c r="A21" s="117">
        <v>11</v>
      </c>
      <c r="B21" s="149" t="s">
        <v>119</v>
      </c>
      <c r="C21" s="149"/>
      <c r="D21" s="110" t="s">
        <v>103</v>
      </c>
      <c r="E21" s="127">
        <v>0.22</v>
      </c>
      <c r="F21" s="128">
        <f>E21*F6*F8</f>
        <v>15267.912</v>
      </c>
    </row>
    <row r="22" spans="1:8" x14ac:dyDescent="0.25">
      <c r="A22" s="117">
        <v>12</v>
      </c>
      <c r="B22" s="149" t="s">
        <v>120</v>
      </c>
      <c r="C22" s="149"/>
      <c r="D22" s="110" t="s">
        <v>103</v>
      </c>
      <c r="E22" s="129">
        <v>0.05</v>
      </c>
      <c r="F22" s="128">
        <f>E22*F6*F8</f>
        <v>3469.9800000000005</v>
      </c>
    </row>
    <row r="23" spans="1:8" x14ac:dyDescent="0.25">
      <c r="A23" s="117">
        <v>13</v>
      </c>
      <c r="B23" s="149" t="s">
        <v>46</v>
      </c>
      <c r="C23" s="149"/>
      <c r="D23" s="110" t="s">
        <v>103</v>
      </c>
      <c r="E23" s="129">
        <v>0.65</v>
      </c>
      <c r="F23" s="128">
        <f>E23*F6*F8</f>
        <v>45109.740000000005</v>
      </c>
    </row>
    <row r="24" spans="1:8" x14ac:dyDescent="0.25">
      <c r="A24" s="118"/>
      <c r="B24" s="119"/>
      <c r="C24" s="130" t="s">
        <v>121</v>
      </c>
      <c r="D24" s="110" t="s">
        <v>103</v>
      </c>
      <c r="E24" s="113">
        <f>E20+E21+E22+E23</f>
        <v>16.32</v>
      </c>
      <c r="F24" s="113">
        <f>F20+F21+F22+F23</f>
        <v>1132601.4720000003</v>
      </c>
    </row>
    <row r="25" spans="1:8" x14ac:dyDescent="0.25">
      <c r="A25" s="131"/>
      <c r="B25" s="132" t="s">
        <v>130</v>
      </c>
      <c r="C25" s="120"/>
      <c r="D25" s="121"/>
      <c r="E25" s="131"/>
      <c r="F25" s="131"/>
    </row>
    <row r="26" spans="1:8" x14ac:dyDescent="0.25">
      <c r="B26" s="122" t="s">
        <v>122</v>
      </c>
      <c r="C26" s="146" t="s">
        <v>123</v>
      </c>
      <c r="D26" s="146"/>
      <c r="E26" s="146"/>
      <c r="F26" s="146"/>
    </row>
  </sheetData>
  <mergeCells count="7">
    <mergeCell ref="C26:F26"/>
    <mergeCell ref="B4:F4"/>
    <mergeCell ref="B5:E5"/>
    <mergeCell ref="B20:C20"/>
    <mergeCell ref="B21:C21"/>
    <mergeCell ref="B22:C22"/>
    <mergeCell ref="B23:C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план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2022-03-23T08:02:16Z</dcterms:modified>
</cp:coreProperties>
</file>